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9720" windowHeight="7320" activeTab="1"/>
  </bookViews>
  <sheets>
    <sheet name="1" sheetId="5" r:id="rId1"/>
    <sheet name="1 A" sheetId="7" r:id="rId2"/>
    <sheet name="1B" sheetId="10" state="hidden" r:id="rId3"/>
  </sheets>
  <externalReferences>
    <externalReference r:id="rId4"/>
    <externalReference r:id="rId5"/>
    <externalReference r:id="rId6"/>
    <externalReference r:id="rId7"/>
  </externalReferences>
  <definedNames>
    <definedName name="_Cat1">[1]Worksheet!$C$4:$C$6</definedName>
    <definedName name="_ftn1" localSheetId="1">'1 A'!#REF!</definedName>
    <definedName name="_ftnref1" localSheetId="1">'1 A'!#REF!</definedName>
    <definedName name="_PM1">[1]Worksheet!$F$4:$F$11</definedName>
    <definedName name="_xlnm.Print_Area" localSheetId="0">'1'!$B$1:$G$59</definedName>
    <definedName name="_xlnm.Print_Area" localSheetId="1">'1 A'!$B$1:$F$45</definedName>
    <definedName name="_xlnm.Print_Area" localSheetId="2">'1B'!$B$1:$F$46</definedName>
  </definedNames>
  <calcPr calcId="125725"/>
</workbook>
</file>

<file path=xl/calcChain.xml><?xml version="1.0" encoding="utf-8"?>
<calcChain xmlns="http://schemas.openxmlformats.org/spreadsheetml/2006/main">
  <c r="E22" i="5"/>
  <c r="F22" s="1"/>
  <c r="E17"/>
  <c r="D34" i="7"/>
  <c r="D31"/>
  <c r="D30"/>
  <c r="D29"/>
  <c r="D28"/>
  <c r="E28" s="1"/>
  <c r="D27"/>
  <c r="E27" s="1"/>
  <c r="D24"/>
  <c r="D21"/>
  <c r="D19"/>
  <c r="E20" i="5"/>
  <c r="F20" s="1"/>
  <c r="F24" s="1"/>
  <c r="I22"/>
  <c r="I20"/>
  <c r="D39"/>
  <c r="F38"/>
  <c r="E38"/>
  <c r="E37"/>
  <c r="E39" s="1"/>
  <c r="E33"/>
  <c r="F33" s="1"/>
  <c r="E32"/>
  <c r="F32" s="1"/>
  <c r="E31"/>
  <c r="F31" s="1"/>
  <c r="F37"/>
  <c r="F39" s="1"/>
  <c r="D35" i="7"/>
  <c r="D30" i="5" s="1"/>
  <c r="D34" s="1"/>
  <c r="D41" s="1"/>
  <c r="E33" i="7"/>
  <c r="F33" s="1"/>
  <c r="E32"/>
  <c r="F32" s="1"/>
  <c r="H32"/>
  <c r="I32" s="1"/>
  <c r="E31"/>
  <c r="F31" s="1"/>
  <c r="E29"/>
  <c r="F29" s="1"/>
  <c r="H29"/>
  <c r="I29" s="1"/>
  <c r="E25"/>
  <c r="E24"/>
  <c r="F24" s="1"/>
  <c r="H24"/>
  <c r="I24" s="1"/>
  <c r="E23"/>
  <c r="F23" s="1"/>
  <c r="E21"/>
  <c r="F21" s="1"/>
  <c r="H21"/>
  <c r="I21" s="1"/>
  <c r="E20"/>
  <c r="H20" s="1"/>
  <c r="E19"/>
  <c r="F19" s="1"/>
  <c r="H19"/>
  <c r="I19" s="1"/>
  <c r="H25"/>
  <c r="I25" s="1"/>
  <c r="F25"/>
  <c r="E18"/>
  <c r="E22"/>
  <c r="H22" s="1"/>
  <c r="I22" s="1"/>
  <c r="E26"/>
  <c r="E30"/>
  <c r="H30" s="1"/>
  <c r="I30" s="1"/>
  <c r="E34"/>
  <c r="F34" s="1"/>
  <c r="H34"/>
  <c r="I34" s="1"/>
  <c r="E24" i="5"/>
  <c r="H26" i="7"/>
  <c r="I26"/>
  <c r="F26"/>
  <c r="H18"/>
  <c r="I18" s="1"/>
  <c r="F18"/>
  <c r="D17" i="5"/>
  <c r="D24" s="1"/>
  <c r="D47" s="1"/>
  <c r="H28" i="7" l="1"/>
  <c r="I28" s="1"/>
  <c r="F28"/>
  <c r="I20"/>
  <c r="I35" s="1"/>
  <c r="F27"/>
  <c r="E35"/>
  <c r="E30" i="5" s="1"/>
  <c r="E34" s="1"/>
  <c r="E41" s="1"/>
  <c r="E47" s="1"/>
  <c r="H27" i="7"/>
  <c r="I27" s="1"/>
  <c r="F20"/>
  <c r="F35" s="1"/>
  <c r="F30" i="5" s="1"/>
  <c r="F34" s="1"/>
  <c r="F41" s="1"/>
  <c r="F47" s="1"/>
  <c r="F22" i="7"/>
  <c r="F30"/>
  <c r="H23"/>
  <c r="I23" s="1"/>
  <c r="H31"/>
  <c r="I31" s="1"/>
  <c r="H33"/>
  <c r="I33" s="1"/>
  <c r="H35" l="1"/>
  <c r="H37" s="1"/>
</calcChain>
</file>

<file path=xl/sharedStrings.xml><?xml version="1.0" encoding="utf-8"?>
<sst xmlns="http://schemas.openxmlformats.org/spreadsheetml/2006/main" count="154" uniqueCount="107">
  <si>
    <t>Particulars</t>
  </si>
  <si>
    <t>S. No.</t>
  </si>
  <si>
    <t>FMR 1 A</t>
  </si>
  <si>
    <t>FMR 1 B</t>
  </si>
  <si>
    <t>Strengthening Institutions to Improve Learning Outcomes and Employability of Graduates</t>
  </si>
  <si>
    <t>Academic support for weak students</t>
  </si>
  <si>
    <t>Improving Quality of Education in Selected Institutions</t>
  </si>
  <si>
    <t>Improving System Management</t>
  </si>
  <si>
    <t xml:space="preserve">FMR 1 </t>
  </si>
  <si>
    <t>SOURCES OF FUNDS</t>
  </si>
  <si>
    <t>Government of India</t>
  </si>
  <si>
    <t>State Government</t>
  </si>
  <si>
    <t>Other*</t>
  </si>
  <si>
    <t>Expenditure by Components</t>
  </si>
  <si>
    <t>Total Expenditure  Component 1</t>
  </si>
  <si>
    <t>Total Expenditure Component 2</t>
  </si>
  <si>
    <t>Receipts</t>
  </si>
  <si>
    <t>Total Receipts (B)</t>
  </si>
  <si>
    <t>Opening Balance (A)</t>
  </si>
  <si>
    <t>E</t>
  </si>
  <si>
    <t>F</t>
  </si>
  <si>
    <t>G</t>
  </si>
  <si>
    <t>H</t>
  </si>
  <si>
    <t>I</t>
  </si>
  <si>
    <t>Total Expenditure (D = 1+2)</t>
  </si>
  <si>
    <t>Date:</t>
  </si>
  <si>
    <t>Signature (Head of NPIU/SPFU/Institute):</t>
  </si>
  <si>
    <t>a</t>
  </si>
  <si>
    <t>b</t>
  </si>
  <si>
    <t>USES</t>
  </si>
  <si>
    <t>c</t>
  </si>
  <si>
    <t xml:space="preserve">Certified that:  </t>
  </si>
  <si>
    <t>Total USES (H = D + G)</t>
  </si>
  <si>
    <t>Total SOURCES OF FUNDS (C = A + B)</t>
  </si>
  <si>
    <t>* In case of private institutions, contribution by the institute will be mentioned in this line</t>
  </si>
  <si>
    <t>The information mentioned above is as per books of accounts of implementing entities.</t>
  </si>
  <si>
    <t>Details of Expenditure of Sub-Component 1.2</t>
  </si>
  <si>
    <t>Less Recovery/Adjustment of advances   (F)</t>
  </si>
  <si>
    <t>Net Advances   (G=E-F)</t>
  </si>
  <si>
    <t>QUARTERLY FINANCIAL MONITORING REPORT (FMR)</t>
  </si>
  <si>
    <t>Scaling-up Postgraduate Education and Demand-driven R&amp;D&amp;I</t>
  </si>
  <si>
    <t>Details of Expenditure of Sub-Component 1.1</t>
  </si>
  <si>
    <t>TECHNICAL EDUCATION QUALITY IMPROVEMENT PROGRAMME [TEQIP]</t>
  </si>
  <si>
    <t>PHASE - II</t>
  </si>
  <si>
    <t>1.2.1</t>
  </si>
  <si>
    <t>Activities</t>
  </si>
  <si>
    <t>Providing Assistantships for increased enrolment in existing and new PG Programmes in Engineering disciplines</t>
  </si>
  <si>
    <t>Enhancement of Research and Development and Institutional Consultancy activities</t>
  </si>
  <si>
    <t>Faculty and Staff development for improved competence based on Training Needs Analysis (TNA)</t>
  </si>
  <si>
    <t xml:space="preserve">Enhanced interaction with Industry </t>
  </si>
  <si>
    <t xml:space="preserve">Institutional Management Capacity enhancement </t>
  </si>
  <si>
    <t xml:space="preserve">Implementation of Institutional reforms </t>
  </si>
  <si>
    <t xml:space="preserve">Incremental Operating Cost </t>
  </si>
  <si>
    <t>Providing Assistantships for significantly increasing enrolment in existing and new Master’s and Doctoral Programmes in Engineering disciplines</t>
  </si>
  <si>
    <t>Total</t>
  </si>
  <si>
    <t>Forecast for next Six Months (……to…….)</t>
  </si>
  <si>
    <t>Equipment</t>
  </si>
  <si>
    <t>Furniture</t>
  </si>
  <si>
    <t>Books &amp; LRs &amp; Software</t>
  </si>
  <si>
    <t>Minor Items</t>
  </si>
  <si>
    <t>Refurbishment (Minor Civil Works)</t>
  </si>
  <si>
    <t>Consultant Services</t>
  </si>
  <si>
    <t>(a)</t>
  </si>
  <si>
    <t>(b)</t>
  </si>
  <si>
    <t>( c)</t>
  </si>
  <si>
    <t>(d)</t>
  </si>
  <si>
    <t>(e)</t>
  </si>
  <si>
    <t>(f)</t>
  </si>
  <si>
    <t>Salaries</t>
  </si>
  <si>
    <t>Consumables</t>
  </si>
  <si>
    <t>Operation &amp; Maintenance</t>
  </si>
  <si>
    <t>Activities/Category of Expenditure</t>
  </si>
  <si>
    <t>A</t>
  </si>
  <si>
    <t>B</t>
  </si>
  <si>
    <t>C</t>
  </si>
  <si>
    <t>D</t>
  </si>
  <si>
    <t>Signature (Head of Institute):</t>
  </si>
  <si>
    <t>Net Transfer (SPFU to Institutions)</t>
  </si>
  <si>
    <t>Advances to Suppliers &amp; Others (E)</t>
  </si>
  <si>
    <t>Closing Balance (I = C - H)</t>
  </si>
  <si>
    <t>(Amount in lacs Rupees)</t>
  </si>
  <si>
    <t xml:space="preserve"> Strengthening Institutions to Improve Learning Outcomes and Employability of Graduates (FMR 1A)</t>
  </si>
  <si>
    <t>Establishing Centers of Excellence (FMR 1C)</t>
  </si>
  <si>
    <t>Faculty Development for Effective Teaching– Pedagogical Training (FMR 1D)</t>
  </si>
  <si>
    <t>Building Capacity to Strengthen Management of Technical Education (FMR 1E)</t>
  </si>
  <si>
    <t>Project Monitoring, Evaluation and Management (FMR 1F)</t>
  </si>
  <si>
    <t>Improvement in teaching, training and learning facilities</t>
  </si>
  <si>
    <t xml:space="preserve">Institutional Management Capacity Enhancement </t>
  </si>
  <si>
    <t xml:space="preserve">Enhanced Interaction with Industry </t>
  </si>
  <si>
    <t>Implementation of Institutional reforms</t>
  </si>
  <si>
    <t>Sources &amp; Uses of Funds and Forecast for next Six Months</t>
  </si>
  <si>
    <t>Note: Format FMR 1 will be applicable to NPIU / SPFU / Project Institution / CFI</t>
  </si>
  <si>
    <t>Note: Format FMR 1A will be applicable to Project Institution / CFI</t>
  </si>
  <si>
    <t>Note: Format FMR 1B will be applicable to Project Institution / CFI</t>
  </si>
  <si>
    <t>Scale-up Post-graduate Education and Demand Driven Research, Development and Innovation 
(FMR 1B)</t>
  </si>
  <si>
    <t>HALF YEARLY FINANCIAL MONITORING REPORT (FMR)</t>
  </si>
  <si>
    <t>Financial Year to Date 01-04-13 to 30-09-13</t>
  </si>
  <si>
    <t>Cumulative to Date (from inception)</t>
  </si>
  <si>
    <t>Report for the Half yearly from 01-04-13 to 30-09-13</t>
  </si>
  <si>
    <t>For Half Yearly from 01-04-13 to             30-09-13</t>
  </si>
  <si>
    <t>(Amount in Lacs)</t>
  </si>
  <si>
    <t>Report for the Half yearly from 01-10-14 to 31-03-15</t>
  </si>
  <si>
    <t>For Half Yearly from 01-10-14 to 31-03-15</t>
  </si>
  <si>
    <t>Financial Year to Date 01-04-14 to 31-03-15</t>
  </si>
  <si>
    <t>Cumulative to Date (from inception) upto 31.03.2015</t>
  </si>
  <si>
    <t>For Quarterly from 01-01-15 to 31-03-15</t>
  </si>
  <si>
    <t>Report for the Quarterly from 01-01-15 to 31-03-15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</si>
</sst>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71" formatCode="_ * #,##0.00_ ;_ * \-#,##0.00_ ;_ * &quot;-&quot;??_ ;_ @_ "/>
    <numFmt numFmtId="183" formatCode="_(* #,##0_);_(* \(#,##0\);_(* &quot;-&quot;??_);_(@_)"/>
  </numFmts>
  <fonts count="1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quotePrefix="1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/>
    </xf>
    <xf numFmtId="0" fontId="4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" xfId="2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83" fontId="4" fillId="0" borderId="1" xfId="1" applyNumberFormat="1" applyFont="1" applyBorder="1" applyAlignment="1">
      <alignment vertical="center"/>
    </xf>
    <xf numFmtId="183" fontId="5" fillId="0" borderId="1" xfId="1" applyNumberFormat="1" applyFont="1" applyBorder="1" applyAlignment="1">
      <alignment horizontal="center" vertical="center"/>
    </xf>
    <xf numFmtId="183" fontId="5" fillId="0" borderId="1" xfId="1" applyNumberFormat="1" applyFont="1" applyBorder="1" applyAlignment="1">
      <alignment horizontal="left" vertical="center"/>
    </xf>
    <xf numFmtId="183" fontId="4" fillId="2" borderId="4" xfId="1" applyNumberFormat="1" applyFont="1" applyFill="1" applyBorder="1" applyAlignment="1">
      <alignment vertical="center"/>
    </xf>
    <xf numFmtId="183" fontId="4" fillId="0" borderId="1" xfId="1" applyNumberFormat="1" applyFont="1" applyBorder="1" applyAlignment="1">
      <alignment horizontal="center" vertical="center"/>
    </xf>
    <xf numFmtId="183" fontId="4" fillId="0" borderId="1" xfId="1" applyNumberFormat="1" applyFont="1" applyBorder="1" applyAlignment="1">
      <alignment horizontal="left" vertical="center"/>
    </xf>
    <xf numFmtId="183" fontId="4" fillId="2" borderId="5" xfId="1" applyNumberFormat="1" applyFont="1" applyFill="1" applyBorder="1" applyAlignment="1">
      <alignment vertical="center"/>
    </xf>
    <xf numFmtId="183" fontId="4" fillId="0" borderId="5" xfId="1" applyNumberFormat="1" applyFont="1" applyBorder="1" applyAlignment="1">
      <alignment vertical="center"/>
    </xf>
    <xf numFmtId="183" fontId="5" fillId="0" borderId="1" xfId="1" applyNumberFormat="1" applyFont="1" applyBorder="1" applyAlignment="1">
      <alignment vertical="center"/>
    </xf>
    <xf numFmtId="183" fontId="8" fillId="0" borderId="1" xfId="1" applyNumberFormat="1" applyFont="1" applyBorder="1" applyAlignment="1">
      <alignment horizontal="left" vertical="center"/>
    </xf>
    <xf numFmtId="183" fontId="8" fillId="0" borderId="1" xfId="1" applyNumberFormat="1" applyFont="1" applyBorder="1" applyAlignment="1">
      <alignment vertical="center"/>
    </xf>
    <xf numFmtId="183" fontId="4" fillId="0" borderId="1" xfId="1" applyNumberFormat="1" applyFont="1" applyBorder="1" applyAlignment="1">
      <alignment horizontal="left" vertical="center" wrapText="1"/>
    </xf>
    <xf numFmtId="183" fontId="4" fillId="0" borderId="1" xfId="1" applyNumberFormat="1" applyFont="1" applyBorder="1" applyAlignment="1">
      <alignment vertical="center" wrapText="1"/>
    </xf>
    <xf numFmtId="183" fontId="4" fillId="0" borderId="1" xfId="1" applyNumberFormat="1" applyFont="1" applyBorder="1" applyAlignment="1">
      <alignment horizontal="center" vertical="center" wrapText="1"/>
    </xf>
    <xf numFmtId="183" fontId="5" fillId="0" borderId="1" xfId="1" applyNumberFormat="1" applyFont="1" applyBorder="1" applyAlignment="1">
      <alignment horizontal="left" vertical="center" wrapText="1"/>
    </xf>
    <xf numFmtId="183" fontId="5" fillId="0" borderId="1" xfId="1" applyNumberFormat="1" applyFont="1" applyBorder="1" applyAlignment="1">
      <alignment horizontal="center" vertical="center" wrapText="1"/>
    </xf>
    <xf numFmtId="183" fontId="4" fillId="0" borderId="2" xfId="1" applyNumberFormat="1" applyFont="1" applyBorder="1" applyAlignment="1">
      <alignment horizontal="center" vertical="center" wrapText="1"/>
    </xf>
    <xf numFmtId="183" fontId="9" fillId="0" borderId="1" xfId="1" applyNumberFormat="1" applyFont="1" applyBorder="1" applyAlignment="1">
      <alignment horizontal="left" vertical="center" wrapText="1"/>
    </xf>
    <xf numFmtId="183" fontId="5" fillId="0" borderId="1" xfId="1" applyNumberFormat="1" applyFont="1" applyBorder="1" applyAlignment="1">
      <alignment horizontal="justify" vertical="center" wrapText="1"/>
    </xf>
    <xf numFmtId="183" fontId="4" fillId="0" borderId="2" xfId="1" applyNumberFormat="1" applyFont="1" applyBorder="1" applyAlignment="1">
      <alignment vertical="center"/>
    </xf>
    <xf numFmtId="183" fontId="4" fillId="0" borderId="5" xfId="1" applyNumberFormat="1" applyFont="1" applyBorder="1" applyAlignment="1">
      <alignment vertical="center" wrapText="1"/>
    </xf>
    <xf numFmtId="183" fontId="4" fillId="2" borderId="2" xfId="1" applyNumberFormat="1" applyFont="1" applyFill="1" applyBorder="1" applyAlignment="1">
      <alignment vertical="center"/>
    </xf>
    <xf numFmtId="183" fontId="4" fillId="2" borderId="7" xfId="1" applyNumberFormat="1" applyFont="1" applyFill="1" applyBorder="1" applyAlignment="1">
      <alignment vertical="center"/>
    </xf>
    <xf numFmtId="183" fontId="4" fillId="2" borderId="8" xfId="1" applyNumberFormat="1" applyFont="1" applyFill="1" applyBorder="1" applyAlignment="1">
      <alignment vertical="center"/>
    </xf>
    <xf numFmtId="183" fontId="4" fillId="0" borderId="0" xfId="0" applyNumberFormat="1" applyFont="1"/>
    <xf numFmtId="183" fontId="5" fillId="0" borderId="0" xfId="0" quotePrefix="1" applyNumberFormat="1" applyFont="1" applyAlignment="1">
      <alignment horizontal="left" vertical="center" wrapText="1"/>
    </xf>
    <xf numFmtId="43" fontId="4" fillId="0" borderId="0" xfId="1" applyFont="1"/>
    <xf numFmtId="43" fontId="5" fillId="0" borderId="1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43" fontId="4" fillId="0" borderId="1" xfId="1" applyFont="1" applyBorder="1" applyAlignment="1">
      <alignment vertical="center" wrapText="1"/>
    </xf>
    <xf numFmtId="183" fontId="5" fillId="0" borderId="3" xfId="1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7" fontId="4" fillId="0" borderId="0" xfId="0" applyNumberFormat="1" applyFont="1" applyBorder="1" applyAlignment="1">
      <alignment vertical="center" wrapText="1"/>
    </xf>
    <xf numFmtId="43" fontId="4" fillId="0" borderId="0" xfId="1" applyFont="1" applyBorder="1"/>
    <xf numFmtId="43" fontId="5" fillId="0" borderId="0" xfId="1" applyFont="1" applyBorder="1" applyAlignment="1">
      <alignment vertical="center"/>
    </xf>
    <xf numFmtId="171" fontId="4" fillId="0" borderId="0" xfId="0" applyNumberFormat="1" applyFont="1" applyBorder="1"/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Alignment="1">
      <alignment vertical="center"/>
    </xf>
    <xf numFmtId="183" fontId="5" fillId="0" borderId="1" xfId="1" applyNumberFormat="1" applyFont="1" applyBorder="1" applyAlignment="1">
      <alignment horizontal="left" vertical="center"/>
    </xf>
    <xf numFmtId="183" fontId="5" fillId="0" borderId="1" xfId="1" applyNumberFormat="1" applyFont="1" applyBorder="1" applyAlignment="1">
      <alignment vertical="center"/>
    </xf>
    <xf numFmtId="183" fontId="5" fillId="0" borderId="1" xfId="1" applyNumberFormat="1" applyFont="1" applyBorder="1" applyAlignment="1">
      <alignment horizontal="justify" vertical="center" wrapText="1"/>
    </xf>
    <xf numFmtId="183" fontId="4" fillId="0" borderId="1" xfId="1" applyNumberFormat="1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sport\RajeshR\Progress%20Report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2.241\md1-public\Users\lenovo\AppData\Local\Microsoft\Windows\Temporary%20Internet%20Files\Content.Outlook\PEHLEBPY\Half%20yearly%20FMR%20format-30%2009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Quarterly%20FMR%20Q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S\E%20Drive\CGS%20&amp;%20Co\PES%20College%20of%20Engineering-TEQIP\FMR-03.11.2014\Half%20yearly%20FMR%20format%20April-14-Sep-14-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1.0"/>
      <sheetName val="2.1"/>
      <sheetName val="2.2"/>
      <sheetName val="2.3"/>
      <sheetName val="3.1"/>
      <sheetName val="3.1 - Charts"/>
      <sheetName val="3.2"/>
      <sheetName val="3.2 - Charts"/>
      <sheetName val="Calculation 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Worksheet"/>
      <sheetName val="4.13"/>
      <sheetName val="Titles"/>
      <sheetName val="BankTeam"/>
      <sheetName val="D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C4" t="str">
            <v>Works</v>
          </cell>
          <cell r="F4" t="str">
            <v>ICB</v>
          </cell>
        </row>
        <row r="5">
          <cell r="C5" t="str">
            <v>Goods</v>
          </cell>
          <cell r="F5" t="str">
            <v>NCB</v>
          </cell>
        </row>
        <row r="6">
          <cell r="C6" t="str">
            <v>Services</v>
          </cell>
          <cell r="F6" t="str">
            <v>Shopping</v>
          </cell>
        </row>
        <row r="7">
          <cell r="F7" t="str">
            <v>QCBS</v>
          </cell>
        </row>
        <row r="8">
          <cell r="F8" t="str">
            <v>FBS</v>
          </cell>
        </row>
        <row r="9">
          <cell r="F9" t="str">
            <v>IC</v>
          </cell>
        </row>
        <row r="10">
          <cell r="F10" t="str">
            <v>CQS</v>
          </cell>
        </row>
        <row r="11">
          <cell r="F11" t="str">
            <v>SSS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A"/>
      <sheetName val="1B"/>
    </sheetNames>
    <sheetDataSet>
      <sheetData sheetId="0"/>
      <sheetData sheetId="1">
        <row r="18">
          <cell r="F18">
            <v>5113624</v>
          </cell>
        </row>
        <row r="19">
          <cell r="F19">
            <v>1489515</v>
          </cell>
        </row>
        <row r="20">
          <cell r="F20">
            <v>1808337</v>
          </cell>
        </row>
        <row r="21">
          <cell r="F21">
            <v>6050</v>
          </cell>
        </row>
        <row r="24">
          <cell r="F24">
            <v>1800000</v>
          </cell>
        </row>
        <row r="25">
          <cell r="F25">
            <v>453707</v>
          </cell>
        </row>
        <row r="26">
          <cell r="F26">
            <v>3704156</v>
          </cell>
        </row>
        <row r="27">
          <cell r="F27">
            <v>14507</v>
          </cell>
        </row>
        <row r="28">
          <cell r="F28">
            <v>0</v>
          </cell>
        </row>
        <row r="30">
          <cell r="F30">
            <v>75900</v>
          </cell>
        </row>
        <row r="32">
          <cell r="F32">
            <v>124000</v>
          </cell>
        </row>
        <row r="33">
          <cell r="F33">
            <v>126748</v>
          </cell>
        </row>
        <row r="34">
          <cell r="F34">
            <v>908570</v>
          </cell>
        </row>
        <row r="35">
          <cell r="E35">
            <v>15625114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A"/>
      <sheetName val="1B"/>
    </sheetNames>
    <sheetDataSet>
      <sheetData sheetId="0">
        <row r="17">
          <cell r="E17">
            <v>110.10733999999999</v>
          </cell>
        </row>
        <row r="22">
          <cell r="E22">
            <v>11.98124</v>
          </cell>
        </row>
        <row r="47">
          <cell r="F47">
            <v>6.0117390000000341</v>
          </cell>
        </row>
      </sheetData>
      <sheetData sheetId="1">
        <row r="18">
          <cell r="E18">
            <v>63.544500000000006</v>
          </cell>
        </row>
        <row r="19">
          <cell r="E19">
            <v>2.87853</v>
          </cell>
        </row>
        <row r="20">
          <cell r="E20">
            <v>9.3164999999999996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8.48</v>
          </cell>
        </row>
        <row r="25">
          <cell r="E25">
            <v>4.3156499999999998</v>
          </cell>
        </row>
        <row r="26">
          <cell r="E26">
            <v>18.276040999999996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1.2000000000000002</v>
          </cell>
        </row>
        <row r="33">
          <cell r="E33">
            <v>0.57764000000000004</v>
          </cell>
        </row>
        <row r="34">
          <cell r="E34">
            <v>7.4879799999999994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A"/>
      <sheetName val="1B"/>
    </sheetNames>
    <sheetDataSet>
      <sheetData sheetId="0" refreshError="1"/>
      <sheetData sheetId="1">
        <row r="18">
          <cell r="J18">
            <v>152.62996999999999</v>
          </cell>
        </row>
        <row r="19">
          <cell r="J19">
            <v>14.895149999999999</v>
          </cell>
        </row>
        <row r="20">
          <cell r="J20">
            <v>19.196010000000001</v>
          </cell>
        </row>
        <row r="21">
          <cell r="J21">
            <v>6.0499999999999998E-2</v>
          </cell>
        </row>
        <row r="24">
          <cell r="J24">
            <v>26.72</v>
          </cell>
        </row>
        <row r="25">
          <cell r="J25">
            <v>11.137829999999999</v>
          </cell>
        </row>
        <row r="26">
          <cell r="J26">
            <v>48.149120000000003</v>
          </cell>
        </row>
        <row r="27">
          <cell r="J27">
            <v>0.14507</v>
          </cell>
        </row>
        <row r="28">
          <cell r="J28">
            <v>0.14000000000000001</v>
          </cell>
        </row>
        <row r="29">
          <cell r="J29">
            <v>0</v>
          </cell>
        </row>
        <row r="30">
          <cell r="J30">
            <v>0.75900000000000001</v>
          </cell>
        </row>
        <row r="31">
          <cell r="J31">
            <v>0</v>
          </cell>
        </row>
        <row r="32">
          <cell r="J32">
            <v>3.4849999999999999</v>
          </cell>
        </row>
        <row r="33">
          <cell r="J33">
            <v>2.7804600000000002</v>
          </cell>
        </row>
        <row r="34">
          <cell r="J34">
            <v>15.6859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59"/>
  <sheetViews>
    <sheetView view="pageBreakPreview" topLeftCell="A13" zoomScaleNormal="90" zoomScaleSheetLayoutView="100" workbookViewId="0">
      <selection activeCell="E22" sqref="E22"/>
    </sheetView>
  </sheetViews>
  <sheetFormatPr defaultRowHeight="15.75"/>
  <cols>
    <col min="1" max="1" width="4.85546875" style="1" customWidth="1"/>
    <col min="2" max="2" width="8.7109375" style="1" customWidth="1"/>
    <col min="3" max="3" width="51" style="28" customWidth="1"/>
    <col min="4" max="4" width="16.42578125" style="1" customWidth="1"/>
    <col min="5" max="5" width="17" style="1" customWidth="1"/>
    <col min="6" max="6" width="16.5703125" style="1" customWidth="1"/>
    <col min="7" max="7" width="18.7109375" style="1" customWidth="1"/>
    <col min="8" max="8" width="18.42578125" style="1" customWidth="1"/>
    <col min="9" max="9" width="10.140625" style="1" bestFit="1" customWidth="1"/>
    <col min="10" max="16384" width="9.140625" style="1"/>
  </cols>
  <sheetData>
    <row r="1" spans="2:7">
      <c r="B1" s="2"/>
      <c r="C1" s="13"/>
      <c r="D1" s="2"/>
      <c r="E1" s="2"/>
      <c r="F1" s="2"/>
      <c r="G1" s="3" t="s">
        <v>8</v>
      </c>
    </row>
    <row r="2" spans="2:7">
      <c r="B2" s="2"/>
      <c r="C2" s="13"/>
      <c r="D2" s="2"/>
      <c r="E2" s="2"/>
      <c r="F2" s="19"/>
      <c r="G2" s="19"/>
    </row>
    <row r="3" spans="2:7">
      <c r="B3" s="81" t="s">
        <v>42</v>
      </c>
      <c r="C3" s="81"/>
      <c r="D3" s="81"/>
      <c r="E3" s="81"/>
      <c r="F3" s="81"/>
      <c r="G3" s="81"/>
    </row>
    <row r="4" spans="2:7">
      <c r="B4" s="81" t="s">
        <v>43</v>
      </c>
      <c r="C4" s="81"/>
      <c r="D4" s="81"/>
      <c r="E4" s="81"/>
      <c r="F4" s="81"/>
      <c r="G4" s="81"/>
    </row>
    <row r="5" spans="2:7">
      <c r="B5" s="15"/>
      <c r="C5" s="18"/>
      <c r="D5" s="15"/>
      <c r="E5" s="15"/>
      <c r="F5" s="15"/>
      <c r="G5" s="15"/>
    </row>
    <row r="6" spans="2:7">
      <c r="B6" s="81" t="s">
        <v>95</v>
      </c>
      <c r="C6" s="81"/>
      <c r="D6" s="81"/>
      <c r="E6" s="81"/>
      <c r="F6" s="81"/>
      <c r="G6" s="81"/>
    </row>
    <row r="7" spans="2:7">
      <c r="B7" s="2"/>
      <c r="C7" s="13"/>
      <c r="D7" s="2"/>
      <c r="E7" s="2"/>
      <c r="F7" s="2"/>
      <c r="G7" s="2"/>
    </row>
    <row r="8" spans="2:7">
      <c r="B8" s="91" t="s">
        <v>90</v>
      </c>
      <c r="C8" s="91"/>
      <c r="D8" s="91"/>
      <c r="E8" s="91"/>
      <c r="F8" s="91"/>
      <c r="G8" s="91"/>
    </row>
    <row r="9" spans="2:7">
      <c r="B9" s="2"/>
      <c r="C9" s="13"/>
      <c r="D9" s="2"/>
      <c r="E9" s="2"/>
      <c r="F9" s="2"/>
      <c r="G9" s="2"/>
    </row>
    <row r="10" spans="2:7">
      <c r="B10" s="81" t="s">
        <v>101</v>
      </c>
      <c r="C10" s="81"/>
      <c r="D10" s="81"/>
      <c r="E10" s="81"/>
      <c r="F10" s="81"/>
      <c r="G10" s="81"/>
    </row>
    <row r="11" spans="2:7">
      <c r="B11" s="2"/>
      <c r="C11" s="13"/>
      <c r="D11" s="2"/>
      <c r="E11" s="2"/>
      <c r="F11" s="2"/>
      <c r="G11" s="2"/>
    </row>
    <row r="12" spans="2:7">
      <c r="B12" s="2"/>
      <c r="C12" s="13"/>
      <c r="D12" s="20"/>
      <c r="E12" s="2"/>
      <c r="F12" s="2" t="s">
        <v>100</v>
      </c>
      <c r="G12" s="2"/>
    </row>
    <row r="13" spans="2:7" s="2" customFormat="1" ht="72" customHeight="1">
      <c r="B13" s="7" t="s">
        <v>1</v>
      </c>
      <c r="C13" s="7" t="s">
        <v>0</v>
      </c>
      <c r="D13" s="7" t="s">
        <v>102</v>
      </c>
      <c r="E13" s="7" t="s">
        <v>103</v>
      </c>
      <c r="F13" s="7" t="s">
        <v>104</v>
      </c>
      <c r="G13" s="7" t="s">
        <v>55</v>
      </c>
    </row>
    <row r="14" spans="2:7">
      <c r="B14" s="7"/>
      <c r="C14" s="21"/>
      <c r="D14" s="7">
        <v>1</v>
      </c>
      <c r="E14" s="7">
        <v>2</v>
      </c>
      <c r="F14" s="7">
        <v>3</v>
      </c>
      <c r="G14" s="22">
        <v>4</v>
      </c>
    </row>
    <row r="15" spans="2:7">
      <c r="B15" s="6"/>
      <c r="C15" s="78" t="s">
        <v>9</v>
      </c>
      <c r="D15" s="79"/>
      <c r="E15" s="79"/>
      <c r="F15" s="80"/>
      <c r="G15" s="23"/>
    </row>
    <row r="16" spans="2:7">
      <c r="B16" s="11"/>
      <c r="C16" s="24"/>
      <c r="D16" s="9"/>
      <c r="E16" s="9"/>
      <c r="F16" s="25"/>
      <c r="G16" s="26"/>
    </row>
    <row r="17" spans="2:9" ht="17.25" customHeight="1">
      <c r="B17" s="42" t="s">
        <v>72</v>
      </c>
      <c r="C17" s="43" t="s">
        <v>18</v>
      </c>
      <c r="D17" s="69">
        <f>'[3]1'!$F$47</f>
        <v>6.0117390000000341</v>
      </c>
      <c r="E17" s="69">
        <f>'[3]1'!$E$17</f>
        <v>110.10733999999999</v>
      </c>
      <c r="F17" s="70">
        <v>0</v>
      </c>
      <c r="G17" s="44"/>
      <c r="I17" s="67">
        <v>0</v>
      </c>
    </row>
    <row r="18" spans="2:9">
      <c r="B18" s="42" t="s">
        <v>73</v>
      </c>
      <c r="C18" s="43" t="s">
        <v>16</v>
      </c>
      <c r="D18" s="69"/>
      <c r="E18" s="69"/>
      <c r="F18" s="70"/>
      <c r="G18" s="44"/>
      <c r="I18" s="67"/>
    </row>
    <row r="19" spans="2:9">
      <c r="B19" s="45"/>
      <c r="C19" s="46" t="s">
        <v>10</v>
      </c>
      <c r="D19" s="69"/>
      <c r="E19" s="69"/>
      <c r="F19" s="70"/>
      <c r="G19" s="44"/>
      <c r="I19" s="67"/>
    </row>
    <row r="20" spans="2:9">
      <c r="B20" s="45"/>
      <c r="C20" s="46" t="s">
        <v>11</v>
      </c>
      <c r="D20" s="69">
        <v>0</v>
      </c>
      <c r="E20" s="69">
        <f>D20</f>
        <v>0</v>
      </c>
      <c r="F20" s="70">
        <f>E20+I20</f>
        <v>400</v>
      </c>
      <c r="G20" s="44"/>
      <c r="I20" s="67">
        <f>40000000/100000</f>
        <v>400</v>
      </c>
    </row>
    <row r="21" spans="2:9">
      <c r="B21" s="45"/>
      <c r="C21" s="46" t="s">
        <v>77</v>
      </c>
      <c r="D21" s="69"/>
      <c r="E21" s="69"/>
      <c r="F21" s="70"/>
      <c r="G21" s="44"/>
      <c r="I21" s="67"/>
    </row>
    <row r="22" spans="2:9">
      <c r="B22" s="45"/>
      <c r="C22" s="46" t="s">
        <v>12</v>
      </c>
      <c r="D22" s="69">
        <v>0</v>
      </c>
      <c r="E22" s="69">
        <f>'[3]1'!$E$22</f>
        <v>11.98124</v>
      </c>
      <c r="F22" s="70">
        <f>E22+I22</f>
        <v>17.872589999999999</v>
      </c>
      <c r="G22" s="44"/>
      <c r="I22" s="67">
        <f>589135/100000</f>
        <v>5.8913500000000001</v>
      </c>
    </row>
    <row r="23" spans="2:9" ht="18.75" customHeight="1">
      <c r="B23" s="45"/>
      <c r="C23" s="43" t="s">
        <v>17</v>
      </c>
      <c r="D23" s="69"/>
      <c r="E23" s="69"/>
      <c r="F23" s="70"/>
      <c r="G23" s="44"/>
    </row>
    <row r="24" spans="2:9" ht="15" customHeight="1">
      <c r="B24" s="42" t="s">
        <v>74</v>
      </c>
      <c r="C24" s="43" t="s">
        <v>33</v>
      </c>
      <c r="D24" s="68">
        <f>SUM(D16:D23)</f>
        <v>6.0117390000000341</v>
      </c>
      <c r="E24" s="68">
        <f>SUM(E16:E23)</f>
        <v>122.08857999999999</v>
      </c>
      <c r="F24" s="68">
        <f>SUM(F16:F23)</f>
        <v>417.87259</v>
      </c>
      <c r="G24" s="47"/>
    </row>
    <row r="25" spans="2:9">
      <c r="B25" s="45"/>
      <c r="C25" s="43"/>
      <c r="D25" s="41"/>
      <c r="E25" s="41"/>
      <c r="F25" s="41"/>
      <c r="G25" s="48"/>
    </row>
    <row r="26" spans="2:9">
      <c r="B26" s="42"/>
      <c r="C26" s="87" t="s">
        <v>29</v>
      </c>
      <c r="D26" s="88"/>
      <c r="E26" s="88"/>
      <c r="F26" s="88"/>
      <c r="G26" s="88"/>
    </row>
    <row r="27" spans="2:9">
      <c r="B27" s="42"/>
      <c r="C27" s="50"/>
      <c r="D27" s="51"/>
      <c r="E27" s="51"/>
      <c r="F27" s="51"/>
      <c r="G27" s="51"/>
    </row>
    <row r="28" spans="2:9" ht="16.5" customHeight="1">
      <c r="B28" s="42" t="s">
        <v>75</v>
      </c>
      <c r="C28" s="43" t="s">
        <v>13</v>
      </c>
      <c r="D28" s="51"/>
      <c r="E28" s="51"/>
      <c r="F28" s="51"/>
      <c r="G28" s="51"/>
    </row>
    <row r="29" spans="2:9" ht="27.75" customHeight="1">
      <c r="B29" s="42">
        <v>1</v>
      </c>
      <c r="C29" s="88" t="s">
        <v>6</v>
      </c>
      <c r="D29" s="90"/>
      <c r="E29" s="90"/>
      <c r="F29" s="90"/>
      <c r="G29" s="90"/>
    </row>
    <row r="30" spans="2:9" ht="31.5">
      <c r="B30" s="45">
        <v>1.1000000000000001</v>
      </c>
      <c r="C30" s="52" t="s">
        <v>81</v>
      </c>
      <c r="D30" s="71">
        <f>'1 A'!D35</f>
        <v>5.2531800000000004</v>
      </c>
      <c r="E30" s="71">
        <f>'1 A'!E35</f>
        <v>121.33002100000002</v>
      </c>
      <c r="F30" s="71">
        <f>'1 A'!F35</f>
        <v>417.11403100000001</v>
      </c>
      <c r="G30" s="53"/>
    </row>
    <row r="31" spans="2:9" ht="47.25">
      <c r="B31" s="45">
        <v>1.2</v>
      </c>
      <c r="C31" s="52" t="s">
        <v>94</v>
      </c>
      <c r="D31" s="69">
        <v>0</v>
      </c>
      <c r="E31" s="69">
        <f t="shared" ref="E31:F33" si="0">D31</f>
        <v>0</v>
      </c>
      <c r="F31" s="69">
        <f t="shared" si="0"/>
        <v>0</v>
      </c>
      <c r="G31" s="41"/>
    </row>
    <row r="32" spans="2:9">
      <c r="B32" s="45" t="s">
        <v>44</v>
      </c>
      <c r="C32" s="52" t="s">
        <v>82</v>
      </c>
      <c r="D32" s="69">
        <v>0</v>
      </c>
      <c r="E32" s="69">
        <f t="shared" si="0"/>
        <v>0</v>
      </c>
      <c r="F32" s="69">
        <f t="shared" si="0"/>
        <v>0</v>
      </c>
      <c r="G32" s="41"/>
    </row>
    <row r="33" spans="2:7" ht="31.5">
      <c r="B33" s="45">
        <v>1.3</v>
      </c>
      <c r="C33" s="52" t="s">
        <v>83</v>
      </c>
      <c r="D33" s="69">
        <v>0</v>
      </c>
      <c r="E33" s="69">
        <f t="shared" si="0"/>
        <v>0</v>
      </c>
      <c r="F33" s="69">
        <f t="shared" si="0"/>
        <v>0</v>
      </c>
      <c r="G33" s="41"/>
    </row>
    <row r="34" spans="2:7" ht="16.5" customHeight="1">
      <c r="B34" s="54"/>
      <c r="C34" s="55" t="s">
        <v>14</v>
      </c>
      <c r="D34" s="68">
        <f>SUM(D30:D33)</f>
        <v>5.2531800000000004</v>
      </c>
      <c r="E34" s="68">
        <f>SUM(E30:E33)</f>
        <v>121.33002100000002</v>
      </c>
      <c r="F34" s="68">
        <f>SUM(F30:F33)</f>
        <v>417.11403100000001</v>
      </c>
      <c r="G34" s="41"/>
    </row>
    <row r="35" spans="2:7">
      <c r="B35" s="54"/>
      <c r="C35" s="55"/>
      <c r="D35" s="69"/>
      <c r="E35" s="69"/>
      <c r="F35" s="69"/>
      <c r="G35" s="41"/>
    </row>
    <row r="36" spans="2:7" ht="24" customHeight="1">
      <c r="B36" s="56">
        <v>2</v>
      </c>
      <c r="C36" s="89" t="s">
        <v>7</v>
      </c>
      <c r="D36" s="90"/>
      <c r="E36" s="90"/>
      <c r="F36" s="90"/>
      <c r="G36" s="90"/>
    </row>
    <row r="37" spans="2:7" ht="31.5">
      <c r="B37" s="54">
        <v>2.1</v>
      </c>
      <c r="C37" s="52" t="s">
        <v>84</v>
      </c>
      <c r="D37" s="69">
        <v>0</v>
      </c>
      <c r="E37" s="69">
        <f>D37</f>
        <v>0</v>
      </c>
      <c r="F37" s="69">
        <f>E37</f>
        <v>0</v>
      </c>
      <c r="G37" s="41"/>
    </row>
    <row r="38" spans="2:7" ht="34.5" customHeight="1">
      <c r="B38" s="57">
        <v>2.2000000000000002</v>
      </c>
      <c r="C38" s="58" t="s">
        <v>85</v>
      </c>
      <c r="D38" s="69">
        <v>0</v>
      </c>
      <c r="E38" s="69">
        <f>D38</f>
        <v>0</v>
      </c>
      <c r="F38" s="69">
        <f>E38</f>
        <v>0</v>
      </c>
      <c r="G38" s="41"/>
    </row>
    <row r="39" spans="2:7" ht="17.25" customHeight="1">
      <c r="B39" s="54"/>
      <c r="C39" s="55" t="s">
        <v>15</v>
      </c>
      <c r="D39" s="69">
        <f>SUM(D37:D38)</f>
        <v>0</v>
      </c>
      <c r="E39" s="69">
        <f>SUM(E37:E38)</f>
        <v>0</v>
      </c>
      <c r="F39" s="69">
        <f>SUM(F37:F38)</f>
        <v>0</v>
      </c>
      <c r="G39" s="41"/>
    </row>
    <row r="40" spans="2:7">
      <c r="B40" s="59"/>
      <c r="C40" s="55"/>
      <c r="D40" s="69"/>
      <c r="E40" s="69"/>
      <c r="F40" s="69"/>
      <c r="G40" s="41"/>
    </row>
    <row r="41" spans="2:7" ht="21.75" customHeight="1">
      <c r="B41" s="53"/>
      <c r="C41" s="43" t="s">
        <v>24</v>
      </c>
      <c r="D41" s="68">
        <f>D34+D39</f>
        <v>5.2531800000000004</v>
      </c>
      <c r="E41" s="68">
        <f>E34+E39</f>
        <v>121.33002100000002</v>
      </c>
      <c r="F41" s="68">
        <f>F34+F39</f>
        <v>417.11403100000001</v>
      </c>
      <c r="G41" s="60"/>
    </row>
    <row r="42" spans="2:7">
      <c r="B42" s="61"/>
      <c r="C42" s="52"/>
      <c r="D42" s="69"/>
      <c r="E42" s="69"/>
      <c r="F42" s="70"/>
      <c r="G42" s="62"/>
    </row>
    <row r="43" spans="2:7" ht="17.25" customHeight="1">
      <c r="B43" s="56" t="s">
        <v>19</v>
      </c>
      <c r="C43" s="55" t="s">
        <v>78</v>
      </c>
      <c r="D43" s="69"/>
      <c r="E43" s="69"/>
      <c r="F43" s="70"/>
      <c r="G43" s="44"/>
    </row>
    <row r="44" spans="2:7" ht="18" customHeight="1">
      <c r="B44" s="56" t="s">
        <v>20</v>
      </c>
      <c r="C44" s="55" t="s">
        <v>37</v>
      </c>
      <c r="D44" s="69"/>
      <c r="E44" s="69"/>
      <c r="F44" s="70"/>
      <c r="G44" s="44"/>
    </row>
    <row r="45" spans="2:7" ht="18.75" customHeight="1">
      <c r="B45" s="56" t="s">
        <v>21</v>
      </c>
      <c r="C45" s="55" t="s">
        <v>38</v>
      </c>
      <c r="D45" s="69"/>
      <c r="E45" s="69"/>
      <c r="F45" s="70"/>
      <c r="G45" s="44"/>
    </row>
    <row r="46" spans="2:7" ht="18.75" customHeight="1">
      <c r="B46" s="56" t="s">
        <v>22</v>
      </c>
      <c r="C46" s="43" t="s">
        <v>32</v>
      </c>
      <c r="D46" s="69"/>
      <c r="E46" s="69"/>
      <c r="F46" s="69"/>
      <c r="G46" s="63"/>
    </row>
    <row r="47" spans="2:7" s="4" customFormat="1" ht="18.75" customHeight="1">
      <c r="B47" s="56" t="s">
        <v>23</v>
      </c>
      <c r="C47" s="43" t="s">
        <v>79</v>
      </c>
      <c r="D47" s="68">
        <f>D24-D41</f>
        <v>0.75855900000003373</v>
      </c>
      <c r="E47" s="68">
        <f>E24-E41</f>
        <v>0.75855899999997689</v>
      </c>
      <c r="F47" s="68">
        <f>F24-F41</f>
        <v>0.7585589999999911</v>
      </c>
      <c r="G47" s="64"/>
    </row>
    <row r="48" spans="2:7">
      <c r="B48" s="2"/>
      <c r="C48" s="13"/>
      <c r="D48" s="2"/>
      <c r="E48" s="2"/>
      <c r="F48" s="2"/>
      <c r="G48" s="2"/>
    </row>
    <row r="49" spans="2:8">
      <c r="B49" s="82" t="s">
        <v>34</v>
      </c>
      <c r="C49" s="82"/>
      <c r="D49" s="82"/>
      <c r="E49" s="82"/>
      <c r="F49" s="2"/>
      <c r="G49" s="2"/>
    </row>
    <row r="50" spans="2:8">
      <c r="B50" s="2"/>
      <c r="C50" s="85"/>
      <c r="D50" s="86"/>
      <c r="E50" s="86"/>
      <c r="F50" s="2"/>
      <c r="G50" s="2"/>
    </row>
    <row r="51" spans="2:8">
      <c r="B51" s="83" t="s">
        <v>31</v>
      </c>
      <c r="C51" s="83"/>
      <c r="D51" s="83"/>
      <c r="E51" s="83"/>
      <c r="F51" s="83"/>
      <c r="G51" s="83"/>
      <c r="H51" s="12"/>
    </row>
    <row r="52" spans="2:8" ht="15" customHeight="1">
      <c r="B52" s="83" t="s">
        <v>35</v>
      </c>
      <c r="C52" s="83"/>
      <c r="D52" s="83"/>
      <c r="E52" s="83"/>
      <c r="F52" s="83"/>
      <c r="G52" s="83"/>
      <c r="H52" s="12"/>
    </row>
    <row r="53" spans="2:8">
      <c r="B53" s="2"/>
      <c r="C53" s="13"/>
      <c r="D53" s="14"/>
      <c r="E53" s="14"/>
      <c r="F53" s="14"/>
      <c r="G53" s="14"/>
      <c r="H53" s="12"/>
    </row>
    <row r="54" spans="2:8">
      <c r="B54" s="2"/>
      <c r="C54" s="14"/>
      <c r="D54" s="2"/>
      <c r="E54" s="81" t="s">
        <v>26</v>
      </c>
      <c r="F54" s="81"/>
      <c r="G54" s="81"/>
    </row>
    <row r="55" spans="2:8">
      <c r="B55" s="2"/>
      <c r="C55" s="16"/>
      <c r="D55" s="17"/>
      <c r="E55" s="17"/>
      <c r="F55" s="2"/>
      <c r="G55" s="2"/>
      <c r="H55" s="8"/>
    </row>
    <row r="56" spans="2:8">
      <c r="B56" s="2"/>
      <c r="C56" s="13"/>
      <c r="D56" s="2"/>
      <c r="E56" s="81" t="s">
        <v>25</v>
      </c>
      <c r="F56" s="81"/>
      <c r="G56" s="81"/>
    </row>
    <row r="57" spans="2:8">
      <c r="B57" s="2"/>
      <c r="C57" s="13"/>
      <c r="D57" s="2"/>
      <c r="E57" s="2"/>
      <c r="F57" s="2"/>
      <c r="G57" s="2"/>
    </row>
    <row r="58" spans="2:8">
      <c r="B58" s="84" t="s">
        <v>91</v>
      </c>
      <c r="C58" s="84"/>
      <c r="D58" s="84"/>
      <c r="E58" s="84"/>
      <c r="F58" s="84"/>
      <c r="G58" s="2"/>
    </row>
    <row r="59" spans="2:8">
      <c r="B59" s="2"/>
      <c r="C59" s="27"/>
      <c r="D59" s="2"/>
      <c r="E59" s="2"/>
      <c r="F59" s="2"/>
      <c r="G59" s="2"/>
    </row>
  </sheetData>
  <mergeCells count="16">
    <mergeCell ref="B58:F58"/>
    <mergeCell ref="B3:G3"/>
    <mergeCell ref="B4:G4"/>
    <mergeCell ref="B6:G6"/>
    <mergeCell ref="C50:E50"/>
    <mergeCell ref="C26:G26"/>
    <mergeCell ref="C36:G36"/>
    <mergeCell ref="B8:G8"/>
    <mergeCell ref="B10:G10"/>
    <mergeCell ref="C29:G29"/>
    <mergeCell ref="C15:F15"/>
    <mergeCell ref="E54:G54"/>
    <mergeCell ref="E56:G56"/>
    <mergeCell ref="B49:E49"/>
    <mergeCell ref="B51:G51"/>
    <mergeCell ref="B52:G52"/>
  </mergeCells>
  <phoneticPr fontId="1" type="noConversion"/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44"/>
  <sheetViews>
    <sheetView tabSelected="1" view="pageBreakPreview" zoomScaleNormal="90" zoomScaleSheetLayoutView="100" workbookViewId="0">
      <selection activeCell="D14" sqref="D14"/>
    </sheetView>
  </sheetViews>
  <sheetFormatPr defaultRowHeight="15.75"/>
  <cols>
    <col min="1" max="1" width="2.5703125" style="1" customWidth="1"/>
    <col min="2" max="2" width="8.7109375" style="1" customWidth="1"/>
    <col min="3" max="3" width="54.85546875" style="1" customWidth="1"/>
    <col min="4" max="4" width="13.85546875" style="1" customWidth="1"/>
    <col min="5" max="5" width="15.85546875" style="1" customWidth="1"/>
    <col min="6" max="6" width="15.7109375" style="1" customWidth="1"/>
    <col min="7" max="7" width="3.28515625" style="1" customWidth="1"/>
    <col min="8" max="8" width="13.42578125" style="1" hidden="1" customWidth="1"/>
    <col min="9" max="9" width="12.28515625" style="1" hidden="1" customWidth="1"/>
    <col min="10" max="10" width="13.42578125" style="1" bestFit="1" customWidth="1"/>
    <col min="11" max="16384" width="9.140625" style="1"/>
  </cols>
  <sheetData>
    <row r="1" spans="2:12">
      <c r="B1" s="2"/>
      <c r="C1" s="2"/>
      <c r="D1" s="2"/>
      <c r="E1" s="2"/>
      <c r="F1" s="3" t="s">
        <v>2</v>
      </c>
    </row>
    <row r="2" spans="2:12">
      <c r="B2" s="2"/>
      <c r="C2" s="2"/>
      <c r="D2" s="2"/>
      <c r="E2" s="2"/>
      <c r="F2" s="19"/>
    </row>
    <row r="3" spans="2:12">
      <c r="B3" s="81" t="s">
        <v>42</v>
      </c>
      <c r="C3" s="81"/>
      <c r="D3" s="81"/>
      <c r="E3" s="81"/>
      <c r="F3" s="81"/>
    </row>
    <row r="4" spans="2:12">
      <c r="B4" s="81" t="s">
        <v>43</v>
      </c>
      <c r="C4" s="81"/>
      <c r="D4" s="81"/>
      <c r="E4" s="81"/>
      <c r="F4" s="81"/>
    </row>
    <row r="5" spans="2:12">
      <c r="B5" s="15"/>
      <c r="C5" s="15"/>
      <c r="D5" s="15"/>
      <c r="E5" s="15"/>
      <c r="F5" s="15"/>
    </row>
    <row r="6" spans="2:12">
      <c r="B6" s="81" t="s">
        <v>39</v>
      </c>
      <c r="C6" s="81"/>
      <c r="D6" s="81"/>
      <c r="E6" s="81"/>
      <c r="F6" s="81"/>
    </row>
    <row r="7" spans="2:12">
      <c r="B7" s="2"/>
      <c r="C7" s="2"/>
      <c r="D7" s="2"/>
      <c r="E7" s="2"/>
      <c r="F7" s="2"/>
    </row>
    <row r="8" spans="2:12" ht="23.25" customHeight="1">
      <c r="B8" s="91" t="s">
        <v>41</v>
      </c>
      <c r="C8" s="91"/>
      <c r="D8" s="91"/>
      <c r="E8" s="91"/>
      <c r="F8" s="91"/>
    </row>
    <row r="9" spans="2:12" s="29" customFormat="1">
      <c r="B9" s="92" t="s">
        <v>4</v>
      </c>
      <c r="C9" s="92"/>
      <c r="D9" s="92"/>
      <c r="E9" s="92"/>
      <c r="F9" s="92"/>
    </row>
    <row r="10" spans="2:12">
      <c r="B10" s="2"/>
      <c r="C10" s="2"/>
      <c r="D10" s="2"/>
      <c r="E10" s="2"/>
      <c r="F10" s="2"/>
    </row>
    <row r="11" spans="2:12">
      <c r="B11" s="81" t="s">
        <v>106</v>
      </c>
      <c r="C11" s="81"/>
      <c r="D11" s="81"/>
      <c r="E11" s="81"/>
      <c r="F11" s="81"/>
      <c r="G11" s="40"/>
    </row>
    <row r="12" spans="2:12">
      <c r="B12" s="2"/>
      <c r="C12" s="2"/>
      <c r="D12" s="2"/>
      <c r="E12" s="2"/>
      <c r="F12" s="2"/>
    </row>
    <row r="13" spans="2:12">
      <c r="B13" s="2"/>
      <c r="C13" s="2"/>
      <c r="D13" s="20"/>
      <c r="E13" s="2" t="s">
        <v>100</v>
      </c>
      <c r="F13" s="2"/>
    </row>
    <row r="14" spans="2:12" s="2" customFormat="1" ht="78.75">
      <c r="B14" s="7" t="s">
        <v>1</v>
      </c>
      <c r="C14" s="30" t="s">
        <v>71</v>
      </c>
      <c r="D14" s="7" t="s">
        <v>105</v>
      </c>
      <c r="E14" s="7" t="s">
        <v>103</v>
      </c>
      <c r="F14" s="7" t="s">
        <v>104</v>
      </c>
      <c r="J14" s="73"/>
      <c r="K14" s="74"/>
      <c r="L14" s="73"/>
    </row>
    <row r="15" spans="2:12">
      <c r="B15" s="7"/>
      <c r="C15" s="30"/>
      <c r="D15" s="9"/>
      <c r="E15" s="9"/>
      <c r="F15" s="9"/>
      <c r="J15" s="4"/>
      <c r="K15" s="4"/>
      <c r="L15" s="4"/>
    </row>
    <row r="16" spans="2:12">
      <c r="B16" s="22"/>
      <c r="C16" s="30"/>
      <c r="D16" s="11" t="s">
        <v>27</v>
      </c>
      <c r="E16" s="11" t="s">
        <v>28</v>
      </c>
      <c r="F16" s="11" t="s">
        <v>30</v>
      </c>
      <c r="J16" s="4"/>
      <c r="K16" s="4"/>
      <c r="L16" s="4"/>
    </row>
    <row r="17" spans="2:13" ht="42.75" customHeight="1">
      <c r="B17" s="11">
        <v>1</v>
      </c>
      <c r="C17" s="31" t="s">
        <v>86</v>
      </c>
      <c r="D17" s="9"/>
      <c r="E17" s="9"/>
      <c r="F17" s="9"/>
      <c r="J17" s="4"/>
      <c r="K17" s="4"/>
      <c r="L17" s="4"/>
    </row>
    <row r="18" spans="2:13" ht="16.5" customHeight="1">
      <c r="B18" s="11" t="s">
        <v>62</v>
      </c>
      <c r="C18" s="31" t="s">
        <v>56</v>
      </c>
      <c r="D18" s="69">
        <v>0.05</v>
      </c>
      <c r="E18" s="69">
        <f>'[3]1 A'!E18+D18</f>
        <v>63.594500000000004</v>
      </c>
      <c r="F18" s="69">
        <f>'[4]1 A'!J18+E18</f>
        <v>216.22447</v>
      </c>
      <c r="H18" s="65">
        <f>E18-D18</f>
        <v>63.544500000000006</v>
      </c>
      <c r="I18" s="65">
        <f>H18-'[2]1 A'!F18</f>
        <v>-5113560.4555000002</v>
      </c>
      <c r="J18" s="75"/>
      <c r="K18" s="75"/>
      <c r="L18" s="75"/>
    </row>
    <row r="19" spans="2:13">
      <c r="B19" s="11" t="s">
        <v>63</v>
      </c>
      <c r="C19" s="31" t="s">
        <v>57</v>
      </c>
      <c r="D19" s="69">
        <f>0</f>
        <v>0</v>
      </c>
      <c r="E19" s="69">
        <f>'[3]1 A'!E19+D19</f>
        <v>2.87853</v>
      </c>
      <c r="F19" s="69">
        <f>'[4]1 A'!J19+E19</f>
        <v>17.773679999999999</v>
      </c>
      <c r="H19" s="65">
        <f t="shared" ref="H19:H34" si="0">E19-D19</f>
        <v>2.87853</v>
      </c>
      <c r="I19" s="65">
        <f>H19-'[2]1 A'!F19</f>
        <v>-1489512.1214699999</v>
      </c>
      <c r="J19" s="75"/>
      <c r="K19" s="75"/>
      <c r="L19" s="75"/>
      <c r="M19" s="67"/>
    </row>
    <row r="20" spans="2:13">
      <c r="B20" s="11" t="s">
        <v>64</v>
      </c>
      <c r="C20" s="31" t="s">
        <v>58</v>
      </c>
      <c r="D20" s="69">
        <v>0</v>
      </c>
      <c r="E20" s="69">
        <f>'[3]1 A'!E20+D20</f>
        <v>9.3164999999999996</v>
      </c>
      <c r="F20" s="69">
        <f>'[4]1 A'!J20+E20</f>
        <v>28.512509999999999</v>
      </c>
      <c r="H20" s="65">
        <f t="shared" si="0"/>
        <v>9.3164999999999996</v>
      </c>
      <c r="I20" s="65">
        <f>H20-'[2]1 A'!F20</f>
        <v>-1808327.6835</v>
      </c>
      <c r="J20" s="75"/>
      <c r="K20" s="75"/>
      <c r="L20" s="75"/>
      <c r="M20" s="67"/>
    </row>
    <row r="21" spans="2:13">
      <c r="B21" s="32" t="s">
        <v>65</v>
      </c>
      <c r="C21" s="33" t="s">
        <v>59</v>
      </c>
      <c r="D21" s="69">
        <f>0</f>
        <v>0</v>
      </c>
      <c r="E21" s="69">
        <f>'[3]1 A'!E21+D21</f>
        <v>0</v>
      </c>
      <c r="F21" s="69">
        <f>'[4]1 A'!J21+E21</f>
        <v>6.0499999999999998E-2</v>
      </c>
      <c r="H21" s="65">
        <f t="shared" si="0"/>
        <v>0</v>
      </c>
      <c r="I21" s="65">
        <f>H21-'[2]1 A'!F21</f>
        <v>-6050</v>
      </c>
      <c r="J21" s="75"/>
      <c r="K21" s="75"/>
      <c r="L21" s="75"/>
      <c r="M21" s="67"/>
    </row>
    <row r="22" spans="2:13">
      <c r="B22" s="32" t="s">
        <v>66</v>
      </c>
      <c r="C22" s="33" t="s">
        <v>60</v>
      </c>
      <c r="D22" s="69"/>
      <c r="E22" s="69">
        <f>'[3]1 A'!E22+D22</f>
        <v>0</v>
      </c>
      <c r="F22" s="69">
        <f>'[4]1 A'!J22+E22</f>
        <v>0</v>
      </c>
      <c r="H22" s="65">
        <f t="shared" si="0"/>
        <v>0</v>
      </c>
      <c r="I22" s="65">
        <f>H22-'[2]1 A'!F22</f>
        <v>0</v>
      </c>
      <c r="J22" s="75"/>
      <c r="K22" s="75"/>
      <c r="L22" s="75"/>
    </row>
    <row r="23" spans="2:13">
      <c r="B23" s="32" t="s">
        <v>67</v>
      </c>
      <c r="C23" s="33" t="s">
        <v>61</v>
      </c>
      <c r="D23" s="69"/>
      <c r="E23" s="69">
        <f>'[3]1 A'!E23+D23</f>
        <v>0</v>
      </c>
      <c r="F23" s="69">
        <f>'[4]1 A'!J23+E23</f>
        <v>0</v>
      </c>
      <c r="H23" s="65">
        <f t="shared" si="0"/>
        <v>0</v>
      </c>
      <c r="I23" s="65">
        <f>H23-'[2]1 A'!F23</f>
        <v>0</v>
      </c>
      <c r="J23" s="75"/>
      <c r="K23" s="75"/>
      <c r="L23" s="75"/>
    </row>
    <row r="24" spans="2:13" ht="47.25">
      <c r="B24" s="32">
        <v>2</v>
      </c>
      <c r="C24" s="31" t="s">
        <v>46</v>
      </c>
      <c r="D24" s="69">
        <f>0</f>
        <v>0</v>
      </c>
      <c r="E24" s="69">
        <f>'[3]1 A'!E24+D24</f>
        <v>8.48</v>
      </c>
      <c r="F24" s="69">
        <f>'[4]1 A'!J24+E24</f>
        <v>35.200000000000003</v>
      </c>
      <c r="H24" s="65">
        <f t="shared" si="0"/>
        <v>8.48</v>
      </c>
      <c r="I24" s="65">
        <f>H24-'[2]1 A'!F24</f>
        <v>-1799991.52</v>
      </c>
      <c r="J24" s="75"/>
      <c r="K24" s="75"/>
      <c r="L24" s="75"/>
    </row>
    <row r="25" spans="2:13" ht="51" customHeight="1">
      <c r="B25" s="11">
        <v>3</v>
      </c>
      <c r="C25" s="31" t="s">
        <v>47</v>
      </c>
      <c r="D25" s="69">
        <v>1.5806800000000001</v>
      </c>
      <c r="E25" s="69">
        <f>'[3]1 A'!E25+D25</f>
        <v>5.8963299999999998</v>
      </c>
      <c r="F25" s="69">
        <f>'[4]1 A'!J25+E25</f>
        <v>17.03416</v>
      </c>
      <c r="H25" s="65">
        <f t="shared" si="0"/>
        <v>4.3156499999999998</v>
      </c>
      <c r="I25" s="65">
        <f>H25-'[2]1 A'!F25</f>
        <v>-453702.68435</v>
      </c>
      <c r="J25" s="75"/>
      <c r="K25" s="75"/>
      <c r="L25" s="75"/>
    </row>
    <row r="26" spans="2:13" ht="54.75" customHeight="1">
      <c r="B26" s="32">
        <v>4</v>
      </c>
      <c r="C26" s="31" t="s">
        <v>48</v>
      </c>
      <c r="D26" s="69">
        <v>1.4848300000000001</v>
      </c>
      <c r="E26" s="69">
        <f>'[3]1 A'!E26+D26</f>
        <v>19.760870999999995</v>
      </c>
      <c r="F26" s="69">
        <f>'[4]1 A'!J26+E26</f>
        <v>67.909990999999991</v>
      </c>
      <c r="H26" s="65">
        <f t="shared" si="0"/>
        <v>18.276040999999996</v>
      </c>
      <c r="I26" s="65">
        <f>H26-'[2]1 A'!F26</f>
        <v>-3704137.7239589998</v>
      </c>
      <c r="J26" s="75"/>
      <c r="K26" s="75"/>
      <c r="L26" s="75"/>
    </row>
    <row r="27" spans="2:13" ht="30" customHeight="1">
      <c r="B27" s="11">
        <v>5</v>
      </c>
      <c r="C27" s="31" t="s">
        <v>88</v>
      </c>
      <c r="D27" s="69">
        <f>0</f>
        <v>0</v>
      </c>
      <c r="E27" s="69">
        <f>'[3]1 A'!E27+D27</f>
        <v>0</v>
      </c>
      <c r="F27" s="69">
        <f>'[4]1 A'!J27+E27</f>
        <v>0.14507</v>
      </c>
      <c r="H27" s="65">
        <f t="shared" si="0"/>
        <v>0</v>
      </c>
      <c r="I27" s="65">
        <f>H27-'[2]1 A'!F27</f>
        <v>-14507</v>
      </c>
      <c r="J27" s="75"/>
      <c r="K27" s="75"/>
      <c r="L27" s="75"/>
    </row>
    <row r="28" spans="2:13">
      <c r="B28" s="32">
        <v>6</v>
      </c>
      <c r="C28" s="31" t="s">
        <v>87</v>
      </c>
      <c r="D28" s="69">
        <f>0</f>
        <v>0</v>
      </c>
      <c r="E28" s="69">
        <f>'[3]1 A'!E28+D28</f>
        <v>0</v>
      </c>
      <c r="F28" s="69">
        <f>'[4]1 A'!J28+E28</f>
        <v>0.14000000000000001</v>
      </c>
      <c r="H28" s="65">
        <f t="shared" si="0"/>
        <v>0</v>
      </c>
      <c r="I28" s="65">
        <f>H28-'[2]1 A'!F28</f>
        <v>0</v>
      </c>
      <c r="J28" s="75"/>
      <c r="K28" s="75"/>
      <c r="L28" s="75"/>
    </row>
    <row r="29" spans="2:13">
      <c r="B29" s="11">
        <v>7</v>
      </c>
      <c r="C29" s="31" t="s">
        <v>51</v>
      </c>
      <c r="D29" s="69">
        <f>0</f>
        <v>0</v>
      </c>
      <c r="E29" s="69">
        <f>'[3]1 A'!E29+D29</f>
        <v>0</v>
      </c>
      <c r="F29" s="69">
        <f>'[4]1 A'!J29+E29</f>
        <v>0</v>
      </c>
      <c r="H29" s="65">
        <f t="shared" si="0"/>
        <v>0</v>
      </c>
      <c r="I29" s="65">
        <f>H29-'[2]1 A'!F29</f>
        <v>0</v>
      </c>
      <c r="J29" s="75"/>
      <c r="K29" s="75"/>
      <c r="L29" s="75"/>
    </row>
    <row r="30" spans="2:13">
      <c r="B30" s="32">
        <v>8</v>
      </c>
      <c r="C30" s="31" t="s">
        <v>5</v>
      </c>
      <c r="D30" s="69">
        <f>0</f>
        <v>0</v>
      </c>
      <c r="E30" s="69">
        <f>'[3]1 A'!E30+D30</f>
        <v>0</v>
      </c>
      <c r="F30" s="69">
        <f>'[4]1 A'!J30+E30</f>
        <v>0.75900000000000001</v>
      </c>
      <c r="H30" s="65">
        <f t="shared" si="0"/>
        <v>0</v>
      </c>
      <c r="I30" s="65">
        <f>H30-'[2]1 A'!F30</f>
        <v>-75900</v>
      </c>
      <c r="J30" s="75"/>
      <c r="K30" s="75"/>
      <c r="L30" s="75"/>
    </row>
    <row r="31" spans="2:13">
      <c r="B31" s="11">
        <v>9</v>
      </c>
      <c r="C31" s="31" t="s">
        <v>52</v>
      </c>
      <c r="D31" s="69">
        <f>0</f>
        <v>0</v>
      </c>
      <c r="E31" s="69">
        <f>'[3]1 A'!E31+D31</f>
        <v>0</v>
      </c>
      <c r="F31" s="69">
        <f>'[4]1 A'!J31+E31</f>
        <v>0</v>
      </c>
      <c r="H31" s="65">
        <f t="shared" si="0"/>
        <v>0</v>
      </c>
      <c r="I31" s="65">
        <f>H31-'[2]1 A'!F31</f>
        <v>0</v>
      </c>
      <c r="J31" s="75"/>
      <c r="K31" s="75"/>
      <c r="L31" s="75"/>
    </row>
    <row r="32" spans="2:13">
      <c r="B32" s="11" t="s">
        <v>62</v>
      </c>
      <c r="C32" s="31" t="s">
        <v>68</v>
      </c>
      <c r="D32" s="69">
        <v>0.91552</v>
      </c>
      <c r="E32" s="69">
        <f>'[3]1 A'!E32+D32</f>
        <v>2.1155200000000001</v>
      </c>
      <c r="F32" s="69">
        <f>'[4]1 A'!J32+E32</f>
        <v>5.6005199999999995</v>
      </c>
      <c r="H32" s="65">
        <f t="shared" si="0"/>
        <v>1.2000000000000002</v>
      </c>
      <c r="I32" s="65">
        <f>H32-'[2]1 A'!F32</f>
        <v>-123998.8</v>
      </c>
      <c r="J32" s="75"/>
      <c r="K32" s="75"/>
      <c r="L32" s="75"/>
    </row>
    <row r="33" spans="2:12">
      <c r="B33" s="11" t="s">
        <v>63</v>
      </c>
      <c r="C33" s="31" t="s">
        <v>69</v>
      </c>
      <c r="D33" s="69">
        <v>0.15573999999999999</v>
      </c>
      <c r="E33" s="69">
        <f>'[3]1 A'!E33+D33</f>
        <v>0.73338000000000003</v>
      </c>
      <c r="F33" s="69">
        <f>'[4]1 A'!J33+E33</f>
        <v>3.5138400000000001</v>
      </c>
      <c r="H33" s="65">
        <f t="shared" si="0"/>
        <v>0.57764000000000004</v>
      </c>
      <c r="I33" s="65">
        <f>H33-'[2]1 A'!F33</f>
        <v>-126747.42236</v>
      </c>
      <c r="J33" s="75"/>
      <c r="K33" s="75"/>
      <c r="L33" s="75"/>
    </row>
    <row r="34" spans="2:12">
      <c r="B34" s="11" t="s">
        <v>64</v>
      </c>
      <c r="C34" s="31" t="s">
        <v>70</v>
      </c>
      <c r="D34" s="69">
        <f>0.05641+1.01</f>
        <v>1.0664100000000001</v>
      </c>
      <c r="E34" s="69">
        <f>'[3]1 A'!E34+D34</f>
        <v>8.5543899999999997</v>
      </c>
      <c r="F34" s="69">
        <f>'[4]1 A'!J34+E34</f>
        <v>24.240290000000002</v>
      </c>
      <c r="H34" s="65">
        <f t="shared" si="0"/>
        <v>7.4879799999999994</v>
      </c>
      <c r="I34" s="65">
        <f>H34-'[2]1 A'!F34</f>
        <v>-908562.51202000002</v>
      </c>
      <c r="J34" s="75"/>
      <c r="K34" s="75"/>
      <c r="L34" s="75"/>
    </row>
    <row r="35" spans="2:12">
      <c r="B35" s="11"/>
      <c r="C35" s="35" t="s">
        <v>54</v>
      </c>
      <c r="D35" s="68">
        <f>SUM(D18:D34)</f>
        <v>5.2531800000000004</v>
      </c>
      <c r="E35" s="68">
        <f>SUM(E18:E34)</f>
        <v>121.33002100000002</v>
      </c>
      <c r="F35" s="68">
        <f>SUM(F18:F34)</f>
        <v>417.11403100000001</v>
      </c>
      <c r="H35" s="49">
        <f>SUM(H18:H34)</f>
        <v>116.07684100000002</v>
      </c>
      <c r="I35" s="72">
        <f>SUM(I18:I34)</f>
        <v>-15624997.923159</v>
      </c>
      <c r="J35" s="76"/>
      <c r="K35" s="76"/>
      <c r="L35" s="76"/>
    </row>
    <row r="36" spans="2:12">
      <c r="B36" s="36"/>
      <c r="C36" s="36"/>
      <c r="D36" s="36"/>
      <c r="E36" s="36"/>
      <c r="F36" s="36"/>
      <c r="J36" s="4"/>
      <c r="K36" s="4"/>
      <c r="L36" s="4"/>
    </row>
    <row r="37" spans="2:12">
      <c r="B37" s="83" t="s">
        <v>31</v>
      </c>
      <c r="C37" s="83"/>
      <c r="D37" s="83"/>
      <c r="E37" s="83"/>
      <c r="F37" s="66"/>
      <c r="H37" s="65">
        <f>'[2]1 A'!$E$35-H35</f>
        <v>15624997.923159</v>
      </c>
      <c r="J37" s="77"/>
      <c r="K37" s="4"/>
      <c r="L37" s="4"/>
    </row>
    <row r="38" spans="2:12" ht="15" customHeight="1">
      <c r="B38" s="83" t="s">
        <v>35</v>
      </c>
      <c r="C38" s="83"/>
      <c r="D38" s="83"/>
      <c r="E38" s="83"/>
      <c r="F38" s="83"/>
      <c r="J38" s="4"/>
      <c r="K38" s="4"/>
      <c r="L38" s="4"/>
    </row>
    <row r="39" spans="2:12">
      <c r="B39" s="2"/>
      <c r="C39" s="13"/>
      <c r="D39" s="14"/>
      <c r="E39" s="14"/>
      <c r="F39" s="14"/>
      <c r="J39" s="4"/>
      <c r="K39" s="4"/>
      <c r="L39" s="4"/>
    </row>
    <row r="40" spans="2:12">
      <c r="B40" s="2"/>
      <c r="C40" s="14"/>
      <c r="D40" s="81" t="s">
        <v>76</v>
      </c>
      <c r="E40" s="81"/>
      <c r="F40" s="81"/>
    </row>
    <row r="41" spans="2:12">
      <c r="B41" s="2"/>
      <c r="C41" s="16"/>
      <c r="D41" s="2"/>
      <c r="E41" s="2"/>
      <c r="F41" s="15"/>
    </row>
    <row r="42" spans="2:12">
      <c r="B42" s="2"/>
      <c r="C42" s="13"/>
      <c r="D42" s="81" t="s">
        <v>25</v>
      </c>
      <c r="E42" s="81"/>
      <c r="F42" s="81"/>
    </row>
    <row r="43" spans="2:12">
      <c r="B43" s="2"/>
      <c r="C43" s="2"/>
      <c r="D43" s="2"/>
      <c r="E43" s="2"/>
      <c r="F43" s="2"/>
    </row>
    <row r="44" spans="2:12">
      <c r="B44" s="84" t="s">
        <v>92</v>
      </c>
      <c r="C44" s="84"/>
      <c r="D44" s="84"/>
      <c r="E44" s="84"/>
      <c r="F44" s="2"/>
    </row>
  </sheetData>
  <mergeCells count="11">
    <mergeCell ref="B3:F3"/>
    <mergeCell ref="B4:F4"/>
    <mergeCell ref="B6:F6"/>
    <mergeCell ref="B8:F8"/>
    <mergeCell ref="D40:F40"/>
    <mergeCell ref="D42:F42"/>
    <mergeCell ref="B37:E37"/>
    <mergeCell ref="B44:E44"/>
    <mergeCell ref="B38:F38"/>
    <mergeCell ref="B9:F9"/>
    <mergeCell ref="B11:F11"/>
  </mergeCells>
  <phoneticPr fontId="1" type="noConversion"/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46"/>
  <sheetViews>
    <sheetView zoomScale="95" zoomScaleNormal="95" zoomScaleSheetLayoutView="85" workbookViewId="0">
      <selection activeCell="D18" sqref="D18"/>
    </sheetView>
  </sheetViews>
  <sheetFormatPr defaultRowHeight="15.75"/>
  <cols>
    <col min="1" max="1" width="3.7109375" style="1" customWidth="1"/>
    <col min="2" max="2" width="8.7109375" style="1" customWidth="1"/>
    <col min="3" max="3" width="50" style="1" customWidth="1"/>
    <col min="4" max="4" width="13.85546875" style="1" customWidth="1"/>
    <col min="5" max="5" width="15.85546875" style="1" customWidth="1"/>
    <col min="6" max="6" width="15.7109375" style="1" customWidth="1"/>
    <col min="7" max="7" width="3.28515625" style="1" customWidth="1"/>
    <col min="8" max="16384" width="9.140625" style="1"/>
  </cols>
  <sheetData>
    <row r="1" spans="2:6">
      <c r="B1" s="2"/>
      <c r="C1" s="2"/>
      <c r="D1" s="2"/>
      <c r="E1" s="2"/>
      <c r="F1" s="3" t="s">
        <v>3</v>
      </c>
    </row>
    <row r="2" spans="2:6">
      <c r="B2" s="2"/>
      <c r="C2" s="2"/>
      <c r="D2" s="2"/>
      <c r="E2" s="2"/>
      <c r="F2" s="19"/>
    </row>
    <row r="3" spans="2:6">
      <c r="B3" s="81" t="s">
        <v>42</v>
      </c>
      <c r="C3" s="81"/>
      <c r="D3" s="81"/>
      <c r="E3" s="81"/>
      <c r="F3" s="81"/>
    </row>
    <row r="4" spans="2:6">
      <c r="B4" s="81" t="s">
        <v>43</v>
      </c>
      <c r="C4" s="81"/>
      <c r="D4" s="81"/>
      <c r="E4" s="81"/>
      <c r="F4" s="81"/>
    </row>
    <row r="5" spans="2:6">
      <c r="B5" s="15"/>
      <c r="C5" s="15"/>
      <c r="D5" s="15"/>
      <c r="E5" s="15"/>
      <c r="F5" s="15"/>
    </row>
    <row r="6" spans="2:6">
      <c r="B6" s="81" t="s">
        <v>39</v>
      </c>
      <c r="C6" s="81"/>
      <c r="D6" s="81"/>
      <c r="E6" s="81"/>
      <c r="F6" s="81"/>
    </row>
    <row r="7" spans="2:6">
      <c r="B7" s="2"/>
      <c r="C7" s="2"/>
      <c r="D7" s="2"/>
      <c r="E7" s="2"/>
      <c r="F7" s="2"/>
    </row>
    <row r="8" spans="2:6" ht="23.25" customHeight="1">
      <c r="B8" s="91" t="s">
        <v>36</v>
      </c>
      <c r="C8" s="91"/>
      <c r="D8" s="91"/>
      <c r="E8" s="91"/>
      <c r="F8" s="91"/>
    </row>
    <row r="9" spans="2:6" s="29" customFormat="1">
      <c r="B9" s="92" t="s">
        <v>40</v>
      </c>
      <c r="C9" s="92"/>
      <c r="D9" s="92"/>
      <c r="E9" s="92"/>
      <c r="F9" s="92"/>
    </row>
    <row r="10" spans="2:6">
      <c r="B10" s="2"/>
      <c r="C10" s="2"/>
      <c r="D10" s="2"/>
      <c r="E10" s="2"/>
      <c r="F10" s="2"/>
    </row>
    <row r="11" spans="2:6">
      <c r="B11" s="81" t="s">
        <v>98</v>
      </c>
      <c r="C11" s="81"/>
      <c r="D11" s="81"/>
      <c r="E11" s="81"/>
      <c r="F11" s="81"/>
    </row>
    <row r="12" spans="2:6">
      <c r="B12" s="2"/>
      <c r="C12" s="2"/>
      <c r="D12" s="2"/>
      <c r="E12" s="2"/>
      <c r="F12" s="2"/>
    </row>
    <row r="13" spans="2:6">
      <c r="B13" s="2"/>
      <c r="C13" s="2"/>
      <c r="D13" s="20"/>
      <c r="E13" s="2" t="s">
        <v>80</v>
      </c>
      <c r="F13" s="2"/>
    </row>
    <row r="14" spans="2:6" s="2" customFormat="1" ht="63">
      <c r="B14" s="7" t="s">
        <v>1</v>
      </c>
      <c r="C14" s="30" t="s">
        <v>45</v>
      </c>
      <c r="D14" s="7" t="s">
        <v>99</v>
      </c>
      <c r="E14" s="7" t="s">
        <v>96</v>
      </c>
      <c r="F14" s="7" t="s">
        <v>97</v>
      </c>
    </row>
    <row r="15" spans="2:6">
      <c r="B15" s="7"/>
      <c r="C15" s="30"/>
      <c r="D15" s="9"/>
      <c r="E15" s="9"/>
      <c r="F15" s="9"/>
    </row>
    <row r="16" spans="2:6">
      <c r="B16" s="7"/>
      <c r="C16" s="30"/>
      <c r="D16" s="11" t="s">
        <v>27</v>
      </c>
      <c r="E16" s="11" t="s">
        <v>28</v>
      </c>
      <c r="F16" s="11" t="s">
        <v>30</v>
      </c>
    </row>
    <row r="17" spans="2:6" ht="43.5" customHeight="1">
      <c r="B17" s="11">
        <v>1</v>
      </c>
      <c r="C17" s="31" t="s">
        <v>86</v>
      </c>
      <c r="D17" s="9"/>
      <c r="E17" s="9"/>
      <c r="F17" s="9"/>
    </row>
    <row r="18" spans="2:6">
      <c r="B18" s="11" t="s">
        <v>62</v>
      </c>
      <c r="C18" s="31" t="s">
        <v>56</v>
      </c>
      <c r="D18" s="9"/>
      <c r="E18" s="9"/>
      <c r="F18" s="9"/>
    </row>
    <row r="19" spans="2:6">
      <c r="B19" s="11" t="s">
        <v>63</v>
      </c>
      <c r="C19" s="31" t="s">
        <v>57</v>
      </c>
      <c r="D19" s="9"/>
      <c r="E19" s="9"/>
      <c r="F19" s="9"/>
    </row>
    <row r="20" spans="2:6">
      <c r="B20" s="11" t="s">
        <v>64</v>
      </c>
      <c r="C20" s="31" t="s">
        <v>58</v>
      </c>
      <c r="D20" s="9"/>
      <c r="E20" s="9"/>
      <c r="F20" s="9"/>
    </row>
    <row r="21" spans="2:6">
      <c r="B21" s="11" t="s">
        <v>65</v>
      </c>
      <c r="C21" s="31" t="s">
        <v>59</v>
      </c>
      <c r="D21" s="9"/>
      <c r="E21" s="9"/>
      <c r="F21" s="9"/>
    </row>
    <row r="22" spans="2:6">
      <c r="B22" s="11" t="s">
        <v>66</v>
      </c>
      <c r="C22" s="31" t="s">
        <v>60</v>
      </c>
      <c r="D22" s="9"/>
      <c r="E22" s="9"/>
      <c r="F22" s="9"/>
    </row>
    <row r="23" spans="2:6">
      <c r="B23" s="11" t="s">
        <v>67</v>
      </c>
      <c r="C23" s="33" t="s">
        <v>61</v>
      </c>
      <c r="D23" s="9"/>
      <c r="E23" s="9"/>
      <c r="F23" s="9"/>
    </row>
    <row r="24" spans="2:6" ht="77.25" customHeight="1">
      <c r="B24" s="11">
        <v>2</v>
      </c>
      <c r="C24" s="31" t="s">
        <v>53</v>
      </c>
      <c r="D24" s="9"/>
      <c r="E24" s="9"/>
      <c r="F24" s="9"/>
    </row>
    <row r="25" spans="2:6" ht="31.5">
      <c r="B25" s="11">
        <v>3</v>
      </c>
      <c r="C25" s="31" t="s">
        <v>47</v>
      </c>
      <c r="D25" s="9"/>
      <c r="E25" s="9"/>
      <c r="F25" s="9"/>
    </row>
    <row r="26" spans="2:6" ht="47.25">
      <c r="B26" s="11">
        <v>4</v>
      </c>
      <c r="C26" s="31" t="s">
        <v>48</v>
      </c>
      <c r="D26" s="9"/>
      <c r="E26" s="9"/>
      <c r="F26" s="9"/>
    </row>
    <row r="27" spans="2:6">
      <c r="B27" s="11">
        <v>5</v>
      </c>
      <c r="C27" s="31" t="s">
        <v>49</v>
      </c>
      <c r="D27" s="9"/>
      <c r="E27" s="9"/>
      <c r="F27" s="9"/>
    </row>
    <row r="28" spans="2:6">
      <c r="B28" s="11">
        <v>6</v>
      </c>
      <c r="C28" s="31" t="s">
        <v>50</v>
      </c>
      <c r="D28" s="34"/>
      <c r="E28" s="34"/>
      <c r="F28" s="10"/>
    </row>
    <row r="29" spans="2:6">
      <c r="B29" s="11">
        <v>7</v>
      </c>
      <c r="C29" s="31" t="s">
        <v>89</v>
      </c>
      <c r="D29" s="34"/>
      <c r="E29" s="34"/>
      <c r="F29" s="10"/>
    </row>
    <row r="30" spans="2:6">
      <c r="B30" s="11">
        <v>8</v>
      </c>
      <c r="C30" s="31" t="s">
        <v>5</v>
      </c>
      <c r="D30" s="9"/>
      <c r="E30" s="9"/>
      <c r="F30" s="9"/>
    </row>
    <row r="31" spans="2:6">
      <c r="B31" s="11">
        <v>9</v>
      </c>
      <c r="C31" s="31" t="s">
        <v>52</v>
      </c>
      <c r="D31" s="9"/>
      <c r="E31" s="9"/>
      <c r="F31" s="9"/>
    </row>
    <row r="32" spans="2:6">
      <c r="B32" s="11" t="s">
        <v>62</v>
      </c>
      <c r="C32" s="37" t="s">
        <v>68</v>
      </c>
      <c r="D32" s="9"/>
      <c r="E32" s="9"/>
      <c r="F32" s="9"/>
    </row>
    <row r="33" spans="2:6">
      <c r="B33" s="11" t="s">
        <v>63</v>
      </c>
      <c r="C33" s="37" t="s">
        <v>69</v>
      </c>
      <c r="D33" s="9"/>
      <c r="E33" s="9"/>
      <c r="F33" s="9"/>
    </row>
    <row r="34" spans="2:6">
      <c r="B34" s="11" t="s">
        <v>64</v>
      </c>
      <c r="C34" s="37" t="s">
        <v>70</v>
      </c>
      <c r="D34" s="9"/>
      <c r="E34" s="9"/>
      <c r="F34" s="9"/>
    </row>
    <row r="35" spans="2:6">
      <c r="B35" s="11"/>
      <c r="C35" s="35" t="s">
        <v>54</v>
      </c>
      <c r="D35" s="9"/>
      <c r="E35" s="9"/>
      <c r="F35" s="9"/>
    </row>
    <row r="36" spans="2:6">
      <c r="B36" s="38"/>
      <c r="C36" s="39"/>
      <c r="D36" s="5"/>
      <c r="E36" s="5"/>
      <c r="F36" s="5"/>
    </row>
    <row r="37" spans="2:6">
      <c r="B37" s="83" t="s">
        <v>31</v>
      </c>
      <c r="C37" s="83"/>
      <c r="D37" s="83"/>
      <c r="E37" s="83"/>
      <c r="F37" s="14"/>
    </row>
    <row r="38" spans="2:6" ht="15" customHeight="1">
      <c r="B38" s="83" t="s">
        <v>35</v>
      </c>
      <c r="C38" s="83"/>
      <c r="D38" s="83"/>
      <c r="E38" s="83"/>
      <c r="F38" s="83"/>
    </row>
    <row r="39" spans="2:6">
      <c r="B39" s="2"/>
      <c r="C39" s="13"/>
      <c r="D39" s="14"/>
      <c r="E39" s="14"/>
      <c r="F39" s="14"/>
    </row>
    <row r="40" spans="2:6">
      <c r="B40" s="2"/>
      <c r="C40" s="14"/>
      <c r="D40" s="81" t="s">
        <v>76</v>
      </c>
      <c r="E40" s="81"/>
      <c r="F40" s="81"/>
    </row>
    <row r="41" spans="2:6">
      <c r="B41" s="2"/>
      <c r="C41" s="16"/>
      <c r="D41" s="2"/>
      <c r="E41" s="2"/>
      <c r="F41" s="15"/>
    </row>
    <row r="42" spans="2:6">
      <c r="B42" s="2"/>
      <c r="C42" s="13"/>
      <c r="D42" s="81" t="s">
        <v>25</v>
      </c>
      <c r="E42" s="81"/>
      <c r="F42" s="81"/>
    </row>
    <row r="43" spans="2:6">
      <c r="B43" s="2"/>
      <c r="C43" s="2"/>
      <c r="D43" s="2"/>
      <c r="E43" s="2"/>
      <c r="F43" s="2"/>
    </row>
    <row r="44" spans="2:6">
      <c r="B44" s="2"/>
      <c r="C44" s="2"/>
      <c r="D44" s="2"/>
      <c r="E44" s="2"/>
      <c r="F44" s="2"/>
    </row>
    <row r="45" spans="2:6">
      <c r="B45" s="93" t="s">
        <v>93</v>
      </c>
      <c r="C45" s="93"/>
      <c r="D45" s="93"/>
      <c r="E45" s="93"/>
      <c r="F45" s="93"/>
    </row>
    <row r="46" spans="2:6">
      <c r="B46" s="2"/>
      <c r="C46" s="2"/>
      <c r="D46" s="2"/>
      <c r="E46" s="2"/>
      <c r="F46" s="2"/>
    </row>
  </sheetData>
  <mergeCells count="11">
    <mergeCell ref="B3:F3"/>
    <mergeCell ref="B4:F4"/>
    <mergeCell ref="B6:F6"/>
    <mergeCell ref="B8:F8"/>
    <mergeCell ref="D40:F40"/>
    <mergeCell ref="D42:F42"/>
    <mergeCell ref="B37:E37"/>
    <mergeCell ref="B45:F45"/>
    <mergeCell ref="B38:F38"/>
    <mergeCell ref="B9:F9"/>
    <mergeCell ref="B11:F11"/>
  </mergeCells>
  <phoneticPr fontId="1" type="noConversion"/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</vt:lpstr>
      <vt:lpstr>1 A</vt:lpstr>
      <vt:lpstr>1B</vt:lpstr>
      <vt:lpstr>'1'!Print_Area</vt:lpstr>
      <vt:lpstr>'1 A'!Print_Area</vt:lpstr>
      <vt:lpstr>'1B'!Print_Area</vt:lpstr>
    </vt:vector>
  </TitlesOfParts>
  <Company>The World Bank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wb253406</dc:creator>
  <cp:lastModifiedBy>Administrator</cp:lastModifiedBy>
  <cp:lastPrinted>2015-04-02T09:01:34Z</cp:lastPrinted>
  <dcterms:created xsi:type="dcterms:W3CDTF">2006-10-06T10:26:14Z</dcterms:created>
  <dcterms:modified xsi:type="dcterms:W3CDTF">2015-04-13T11:08:12Z</dcterms:modified>
</cp:coreProperties>
</file>